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<sst xmlns="http://schemas.openxmlformats.org/spreadsheetml/2006/main" count="163" uniqueCount="112">
  <si>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</si>
  <si>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</si>
  <si>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</si>
  <si>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</si>
  <si>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</si>
  <si>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</si>
  <si>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</si>
  <si>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</si>
  <si>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</si>
  <si>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</si>
  <si>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</si>
  <si>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</si>
  <si>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</si>
  <si>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</si>
  <si>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</si>
  <si>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</si>
  <si>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</si>
  <si>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</si>
  <si>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</si>
  <si>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</si>
  <si>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</si>
  <si>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</si>
  <si>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</si>
  <si>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</si>
  <si>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</si>
  <si>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</si>
  <si>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</si>
  <si>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</si>
  <si>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</si>
  <si>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</si>
  <si>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</si>
  <si>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</si>
  <si>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</si>
  <si>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</si>
  <si>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</si>
  <si>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</si>
  <si>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</si>
  <si>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</si>
  <si>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</si>
  <si>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</si>
  <si>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</si>
  <si>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</si>
  <si>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</si>
  <si>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</si>
  <si>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</si>
  <si>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</si>
  <si>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</si>
  <si>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</si>
  <si>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</si>
  <si>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</si>
  <si>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</si>
  <si>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</si>
  <si>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</si>
  <si>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</si>
  <si>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</si>
  <si>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</si>
  <si>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</si>
  <si>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</si>
  <si>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</si>
  <si>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</si>
  <si>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</si>
  <si>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</si>
  <si>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</si>
  <si>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</si>
  <si>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</si>
  <si>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</si>
  <si>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</si>
  <si>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</si>
  <si>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</si>
  <si>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</si>
  <si>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</si>
  <si>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</si>
  <si>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</si>
  <si>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</si>
  <si>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</si>
  <si>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</si>
  <si>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</si>
  <si>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</si>
  <si>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</si>
  <si>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</si>
  <si>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</si>
  <si>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</si>
  <si>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</si>
  <si>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</si>
  <si>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</si>
  <si>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</si>
  <si>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</si>
  <si>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</si>
  <si>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</si>
  <si>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</si>
  <si>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</si>
  <si>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</si>
  <si>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</si>
  <si>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</si>
  <si>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</si>
  <si>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</si>
  <si>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</si>
  <si>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</si>
  <si>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</si>
  <si>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</si>
  <si>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</si>
  <si>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</si>
  <si>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</si>
  <si>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</si>
  <si>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</si>
  <si>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</si>
  <si>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</si>
  <si>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</si>
  <si>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</si>
  <si>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</si>
  <si>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</si>
  <si>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31.07.2017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</si>
</sst>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70142.8</c:v>
                </c:pt>
                <c:pt idx="1">
                  <c:v>65296.80000000001</c:v>
                </c:pt>
                <c:pt idx="2">
                  <c:v>1288.3000000000002</c:v>
                </c:pt>
                <c:pt idx="3">
                  <c:v>3557.6999999999925</c:v>
                </c:pt>
              </c:numCache>
            </c:numRef>
          </c:val>
          <c:shape val="box"/>
        </c:ser>
        <c:shape val="box"/>
        <c:axId val="65417662"/>
        <c:axId val="37819215"/>
      </c:bar3DChart>
      <c:catAx>
        <c:axId val="6541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19215"/>
        <c:crosses val="autoZero"/>
        <c:auto val="1"/>
        <c:lblOffset val="100"/>
        <c:tickLblSkip val="1"/>
        <c:noMultiLvlLbl val="0"/>
      </c:catAx>
      <c:valAx>
        <c:axId val="37819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639747.9999999999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19776.399999999885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368925.69999999995</c:v>
                </c:pt>
                <c:pt idx="1">
                  <c:v>139550.80000000002</c:v>
                </c:pt>
                <c:pt idx="2">
                  <c:v>292973.89999999997</c:v>
                </c:pt>
                <c:pt idx="3">
                  <c:v>23.1</c:v>
                </c:pt>
                <c:pt idx="4">
                  <c:v>17726.1</c:v>
                </c:pt>
                <c:pt idx="5">
                  <c:v>45433.100000000006</c:v>
                </c:pt>
                <c:pt idx="6">
                  <c:v>7408.9</c:v>
                </c:pt>
                <c:pt idx="7">
                  <c:v>5360.5999999999785</c:v>
                </c:pt>
              </c:numCache>
            </c:numRef>
          </c:val>
          <c:shape val="box"/>
        </c:ser>
        <c:shape val="box"/>
        <c:axId val="8211608"/>
        <c:axId val="65408473"/>
      </c:bar3DChart>
      <c:catAx>
        <c:axId val="821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08473"/>
        <c:crosses val="autoZero"/>
        <c:auto val="1"/>
        <c:lblOffset val="100"/>
        <c:tickLblSkip val="1"/>
        <c:noMultiLvlLbl val="0"/>
      </c:catAx>
      <c:valAx>
        <c:axId val="65408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216546.60000000003</c:v>
                </c:pt>
                <c:pt idx="1">
                  <c:v>136899.00000000003</c:v>
                </c:pt>
                <c:pt idx="2">
                  <c:v>216546.60000000003</c:v>
                </c:pt>
              </c:numCache>
            </c:numRef>
          </c:val>
          <c:shape val="box"/>
        </c:ser>
        <c:shape val="box"/>
        <c:axId val="37295442"/>
        <c:axId val="45465411"/>
      </c:bar3DChart>
      <c:catAx>
        <c:axId val="3729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65411"/>
        <c:crosses val="autoZero"/>
        <c:auto val="1"/>
        <c:lblOffset val="100"/>
        <c:tickLblSkip val="1"/>
        <c:noMultiLvlLbl val="0"/>
      </c:catAx>
      <c:valAx>
        <c:axId val="4546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5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36261.09999999999</c:v>
                </c:pt>
                <c:pt idx="1">
                  <c:v>30342.199999999997</c:v>
                </c:pt>
                <c:pt idx="2">
                  <c:v>1531.5</c:v>
                </c:pt>
                <c:pt idx="3">
                  <c:v>350.3</c:v>
                </c:pt>
                <c:pt idx="4">
                  <c:v>25.5</c:v>
                </c:pt>
                <c:pt idx="5">
                  <c:v>4011.599999999994</c:v>
                </c:pt>
              </c:numCache>
            </c:numRef>
          </c:val>
          <c:shape val="box"/>
        </c:ser>
        <c:shape val="box"/>
        <c:axId val="41391596"/>
        <c:axId val="10510733"/>
      </c:bar3DChart>
      <c:catAx>
        <c:axId val="4139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10733"/>
        <c:crosses val="autoZero"/>
        <c:auto val="1"/>
        <c:lblOffset val="100"/>
        <c:tickLblSkip val="1"/>
        <c:noMultiLvlLbl val="0"/>
      </c:catAx>
      <c:valAx>
        <c:axId val="10510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91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13437.099999999999</c:v>
                </c:pt>
                <c:pt idx="1">
                  <c:v>8623.5</c:v>
                </c:pt>
                <c:pt idx="3">
                  <c:v>347.1999999999999</c:v>
                </c:pt>
                <c:pt idx="4">
                  <c:v>500.60000000000014</c:v>
                </c:pt>
                <c:pt idx="5">
                  <c:v>280</c:v>
                </c:pt>
                <c:pt idx="6">
                  <c:v>3685.7999999999984</c:v>
                </c:pt>
              </c:numCache>
            </c:numRef>
          </c:val>
          <c:shape val="box"/>
        </c:ser>
        <c:shape val="box"/>
        <c:axId val="62240870"/>
        <c:axId val="58068663"/>
      </c:bar3DChart>
      <c:catAx>
        <c:axId val="6224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68663"/>
        <c:crosses val="autoZero"/>
        <c:auto val="1"/>
        <c:lblOffset val="100"/>
        <c:tickLblSkip val="2"/>
        <c:noMultiLvlLbl val="0"/>
      </c:catAx>
      <c:valAx>
        <c:axId val="58068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40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2161.0000000000005</c:v>
                </c:pt>
                <c:pt idx="1">
                  <c:v>1450.8000000000002</c:v>
                </c:pt>
                <c:pt idx="2">
                  <c:v>190.89999999999998</c:v>
                </c:pt>
                <c:pt idx="3">
                  <c:v>209.29999999999998</c:v>
                </c:pt>
                <c:pt idx="4">
                  <c:v>89.8</c:v>
                </c:pt>
                <c:pt idx="5">
                  <c:v>220.20000000000033</c:v>
                </c:pt>
              </c:numCache>
            </c:numRef>
          </c:val>
          <c:shape val="box"/>
        </c:ser>
        <c:shape val="box"/>
        <c:axId val="21579456"/>
        <c:axId val="22069441"/>
      </c:bar3DChart>
      <c:catAx>
        <c:axId val="2157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69441"/>
        <c:crosses val="autoZero"/>
        <c:auto val="1"/>
        <c:lblOffset val="100"/>
        <c:tickLblSkip val="1"/>
        <c:noMultiLvlLbl val="0"/>
      </c:catAx>
      <c:valAx>
        <c:axId val="22069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79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36733.1</c:v>
                </c:pt>
              </c:numCache>
            </c:numRef>
          </c:val>
          <c:shape val="box"/>
        </c:ser>
        <c:shape val="box"/>
        <c:axId val="49998586"/>
        <c:axId val="31347115"/>
      </c:bar3DChart>
      <c:catAx>
        <c:axId val="4999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47115"/>
        <c:crosses val="autoZero"/>
        <c:auto val="1"/>
        <c:lblOffset val="100"/>
        <c:tickLblSkip val="1"/>
        <c:noMultiLvlLbl val="0"/>
      </c:catAx>
      <c:valAx>
        <c:axId val="31347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8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639747.9999999999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368925.69999999995</c:v>
                </c:pt>
                <c:pt idx="1">
                  <c:v>216546.60000000003</c:v>
                </c:pt>
                <c:pt idx="2">
                  <c:v>36261.09999999999</c:v>
                </c:pt>
                <c:pt idx="3">
                  <c:v>13437.099999999999</c:v>
                </c:pt>
                <c:pt idx="4">
                  <c:v>2161.0000000000005</c:v>
                </c:pt>
                <c:pt idx="5">
                  <c:v>70142.8</c:v>
                </c:pt>
                <c:pt idx="6">
                  <c:v>36733.1</c:v>
                </c:pt>
              </c:numCache>
            </c:numRef>
          </c:val>
          <c:shape val="box"/>
        </c:ser>
        <c:shape val="box"/>
        <c:axId val="41955092"/>
        <c:axId val="42630005"/>
      </c:bar3DChart>
      <c:catAx>
        <c:axId val="419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30005"/>
        <c:crosses val="autoZero"/>
        <c:auto val="1"/>
        <c:lblOffset val="100"/>
        <c:tickLblSkip val="1"/>
        <c:noMultiLvlLbl val="0"/>
      </c:catAx>
      <c:valAx>
        <c:axId val="42630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5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990956.8999999994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405761.1</c:v>
                </c:pt>
                <c:pt idx="1">
                  <c:v>55756.40000000001</c:v>
                </c:pt>
                <c:pt idx="2">
                  <c:v>18301.5</c:v>
                </c:pt>
                <c:pt idx="3">
                  <c:v>12851.999999999998</c:v>
                </c:pt>
                <c:pt idx="4">
                  <c:v>23.900000000000002</c:v>
                </c:pt>
                <c:pt idx="5">
                  <c:v>471595.69999999995</c:v>
                </c:pt>
              </c:numCache>
            </c:numRef>
          </c:val>
          <c:shape val="box"/>
        </c:ser>
        <c:shape val="box"/>
        <c:axId val="13991182"/>
        <c:axId val="59299871"/>
      </c:bar3DChart>
      <c:catAx>
        <c:axId val="1399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99871"/>
        <c:crosses val="autoZero"/>
        <c:auto val="1"/>
        <c:lblOffset val="100"/>
        <c:tickLblSkip val="1"/>
        <c:noMultiLvlLbl val="0"/>
      </c:catAx>
      <c:valAx>
        <c:axId val="59299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1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f>408502.5+0.5-20</f>
        <v>408483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</f>
        <v>368925.69999999995</v>
      </c>
      <c r="E6" s="3">
        <f>D6/D151*100</f>
        <v>38.258771604615</v>
      </c>
      <c r="F6" s="3">
        <f>D6/B6*100</f>
        <v>90.3160474242502</v>
      </c>
      <c r="G6" s="3">
        <f aca="true" t="shared" si="0" ref="G6:G43">D6/C6*100</f>
        <v>57.66915001375585</v>
      </c>
      <c r="H6" s="47">
        <f>B6-D6</f>
        <v>39557.30000000005</v>
      </c>
      <c r="I6" s="47">
        <f aca="true" t="shared" si="1" ref="I6:I43">C6-D6</f>
        <v>270802.29999999993</v>
      </c>
    </row>
    <row r="7" spans="1:9" s="37" customFormat="1" ht="18.75">
      <c r="A7" s="104" t="s">
        <v>82</v>
      </c>
      <c r="B7" s="97">
        <f>159608.6+45</f>
        <v>159653.6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37.82626149384552</v>
      </c>
      <c r="F7" s="95">
        <f>D7/B7*100</f>
        <v>87.40848937950663</v>
      </c>
      <c r="G7" s="95">
        <f>D7/C7*100</f>
        <v>57.30170664075958</v>
      </c>
      <c r="H7" s="105">
        <f>B7-D7</f>
        <v>20102.79999999999</v>
      </c>
      <c r="I7" s="105">
        <f t="shared" si="1"/>
        <v>103986.09999999998</v>
      </c>
    </row>
    <row r="8" spans="1:9" ht="18">
      <c r="A8" s="23" t="s">
        <v>3</v>
      </c>
      <c r="B8" s="42">
        <f>318712.2+230</f>
        <v>318942.2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</f>
        <v>292973.99999999994</v>
      </c>
      <c r="E8" s="1">
        <f>D8/D6*100</f>
        <v>79.41273812043997</v>
      </c>
      <c r="F8" s="1">
        <f>D8/B8*100</f>
        <v>91.85802317786732</v>
      </c>
      <c r="G8" s="1">
        <f t="shared" si="0"/>
        <v>58.89060752158088</v>
      </c>
      <c r="H8" s="44">
        <f>B8-D8</f>
        <v>25968.20000000007</v>
      </c>
      <c r="I8" s="44">
        <f t="shared" si="1"/>
        <v>204514.50000000006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0.006261423370613651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</f>
        <v>17726.1</v>
      </c>
      <c r="E10" s="1">
        <f>D10/D6*100</f>
        <v>4.804788606486347</v>
      </c>
      <c r="F10" s="1">
        <f aca="true" t="shared" si="3" ref="F10:F41">D10/B10*100</f>
        <v>95.82918865150073</v>
      </c>
      <c r="G10" s="1">
        <f t="shared" si="0"/>
        <v>64.54891393405312</v>
      </c>
      <c r="H10" s="44">
        <f t="shared" si="2"/>
        <v>771.5</v>
      </c>
      <c r="I10" s="44">
        <f t="shared" si="1"/>
        <v>9735.400000000001</v>
      </c>
    </row>
    <row r="11" spans="1:9" ht="18">
      <c r="A11" s="23" t="s">
        <v>0</v>
      </c>
      <c r="B11" s="42">
        <f>52506.2-45</f>
        <v>52461.2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</f>
        <v>45433.100000000006</v>
      </c>
      <c r="E11" s="1">
        <f>D11/D6*100</f>
        <v>12.314972906468705</v>
      </c>
      <c r="F11" s="1">
        <f t="shared" si="3"/>
        <v>86.60324201505114</v>
      </c>
      <c r="G11" s="1">
        <f t="shared" si="0"/>
        <v>56.15923263762277</v>
      </c>
      <c r="H11" s="44">
        <f t="shared" si="2"/>
        <v>7028.099999999991</v>
      </c>
      <c r="I11" s="44">
        <f t="shared" si="1"/>
        <v>35467.399999999994</v>
      </c>
    </row>
    <row r="12" spans="1:9" ht="18">
      <c r="A12" s="23" t="s">
        <v>14</v>
      </c>
      <c r="B12" s="42">
        <f>8027.8-230</f>
        <v>7797.8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</f>
        <v>7409</v>
      </c>
      <c r="E12" s="1">
        <f>D12/D6*100</f>
        <v>2.0082634525054774</v>
      </c>
      <c r="F12" s="1">
        <f t="shared" si="3"/>
        <v>95.01397830157224</v>
      </c>
      <c r="G12" s="1">
        <f t="shared" si="0"/>
        <v>52.81353805796729</v>
      </c>
      <c r="H12" s="44">
        <f t="shared" si="2"/>
        <v>388.8000000000002</v>
      </c>
      <c r="I12" s="44">
        <f t="shared" si="1"/>
        <v>6619.6</v>
      </c>
    </row>
    <row r="13" spans="1:9" ht="18.75" thickBot="1">
      <c r="A13" s="23" t="s">
        <v>28</v>
      </c>
      <c r="B13" s="43">
        <f>B6-B8-B9-B10-B11-B12</f>
        <v>10732.299999999992</v>
      </c>
      <c r="C13" s="43">
        <f>C6-C8-C9-C10-C11-C12</f>
        <v>19756.399999999885</v>
      </c>
      <c r="D13" s="43">
        <f>D6-D8-D9-D10-D11-D12</f>
        <v>5360.4000000000015</v>
      </c>
      <c r="E13" s="1">
        <f>D13/D6*100</f>
        <v>1.4529754907288925</v>
      </c>
      <c r="F13" s="1">
        <f t="shared" si="3"/>
        <v>49.94642341343427</v>
      </c>
      <c r="G13" s="1">
        <f t="shared" si="0"/>
        <v>27.132473527565914</v>
      </c>
      <c r="H13" s="44">
        <f t="shared" si="2"/>
        <v>5371.8999999999905</v>
      </c>
      <c r="I13" s="44">
        <f t="shared" si="1"/>
        <v>14395.999999999884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</f>
        <v>216546.60000000003</v>
      </c>
      <c r="E18" s="3">
        <f>D18/D151*100</f>
        <v>22.45657299330441</v>
      </c>
      <c r="F18" s="3">
        <f>D18/B18*100</f>
        <v>92.05249901697186</v>
      </c>
      <c r="G18" s="3">
        <f t="shared" si="0"/>
        <v>59.662254814038484</v>
      </c>
      <c r="H18" s="47">
        <f>B18-D18</f>
        <v>18695.899999999965</v>
      </c>
      <c r="I18" s="47">
        <f t="shared" si="1"/>
        <v>146407.49999999994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</f>
        <v>136899.00000000003</v>
      </c>
      <c r="E19" s="95">
        <f>D19/D18*100</f>
        <v>63.219187001781606</v>
      </c>
      <c r="F19" s="95">
        <f t="shared" si="3"/>
        <v>97.62914204823016</v>
      </c>
      <c r="G19" s="95">
        <f t="shared" si="0"/>
        <v>57.15902140034363</v>
      </c>
      <c r="H19" s="105">
        <f t="shared" si="2"/>
        <v>3324.499999999971</v>
      </c>
      <c r="I19" s="105">
        <f t="shared" si="1"/>
        <v>102606.49999999997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216546.60000000003</v>
      </c>
      <c r="E25" s="1">
        <f>D25/D18*100</f>
        <v>100</v>
      </c>
      <c r="F25" s="1">
        <f t="shared" si="3"/>
        <v>92.05249901697186</v>
      </c>
      <c r="G25" s="1">
        <f t="shared" si="0"/>
        <v>59.662254814038484</v>
      </c>
      <c r="H25" s="44">
        <f t="shared" si="2"/>
        <v>18695.899999999965</v>
      </c>
      <c r="I25" s="44">
        <f t="shared" si="1"/>
        <v>146407.49999999994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38479.6-59</f>
        <v>38420.6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</f>
        <v>36261.09999999999</v>
      </c>
      <c r="E33" s="3">
        <f>D33/D151*100</f>
        <v>3.760391707685599</v>
      </c>
      <c r="F33" s="3">
        <f>D33/B33*100</f>
        <v>94.3793173453824</v>
      </c>
      <c r="G33" s="3">
        <f t="shared" si="0"/>
        <v>56.266040610869894</v>
      </c>
      <c r="H33" s="47">
        <f t="shared" si="2"/>
        <v>2159.5000000000073</v>
      </c>
      <c r="I33" s="47">
        <f t="shared" si="1"/>
        <v>28184.70000000001</v>
      </c>
      <c r="K33" s="132"/>
    </row>
    <row r="34" spans="1:11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</f>
        <v>30342.199999999997</v>
      </c>
      <c r="E34" s="1">
        <f>D34/D33*100</f>
        <v>83.67699821571878</v>
      </c>
      <c r="F34" s="1">
        <f t="shared" si="3"/>
        <v>95.60753965503115</v>
      </c>
      <c r="G34" s="1">
        <f t="shared" si="0"/>
        <v>57.54061116821349</v>
      </c>
      <c r="H34" s="44">
        <f t="shared" si="2"/>
        <v>1394.0000000000036</v>
      </c>
      <c r="I34" s="44">
        <f t="shared" si="1"/>
        <v>22389.6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1625.5-1.7</f>
        <v>1623.8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</f>
        <v>1531.5</v>
      </c>
      <c r="E36" s="1">
        <f>D36/D33*100</f>
        <v>4.223534310873085</v>
      </c>
      <c r="F36" s="1">
        <f t="shared" si="3"/>
        <v>94.31580243872398</v>
      </c>
      <c r="G36" s="1">
        <f t="shared" si="0"/>
        <v>51.998098665670724</v>
      </c>
      <c r="H36" s="44">
        <f t="shared" si="2"/>
        <v>92.29999999999995</v>
      </c>
      <c r="I36" s="44">
        <f t="shared" si="1"/>
        <v>1413.8000000000002</v>
      </c>
      <c r="K36" s="132"/>
    </row>
    <row r="37" spans="1:11" s="37" customFormat="1" ht="18.75">
      <c r="A37" s="18" t="s">
        <v>7</v>
      </c>
      <c r="B37" s="51">
        <f>511.2-59</f>
        <v>452.2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0.966049016714882</v>
      </c>
      <c r="F37" s="17">
        <f t="shared" si="3"/>
        <v>77.4657231313578</v>
      </c>
      <c r="G37" s="17">
        <f t="shared" si="0"/>
        <v>46.57625315782476</v>
      </c>
      <c r="H37" s="53">
        <f t="shared" si="2"/>
        <v>101.89999999999998</v>
      </c>
      <c r="I37" s="53">
        <f t="shared" si="1"/>
        <v>401.8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0.07032329410856264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4582.899999999998</v>
      </c>
      <c r="C39" s="42">
        <f>C33-C34-C36-C37-C35-C38</f>
        <v>7935.8000000000075</v>
      </c>
      <c r="D39" s="42">
        <f>D33-D34-D36-D37-D35-D38</f>
        <v>4011.599999999994</v>
      </c>
      <c r="E39" s="1">
        <f>D39/D33*100</f>
        <v>11.063095162584684</v>
      </c>
      <c r="F39" s="1">
        <f t="shared" si="3"/>
        <v>87.53409413253608</v>
      </c>
      <c r="G39" s="1">
        <f t="shared" si="0"/>
        <v>50.55066911968535</v>
      </c>
      <c r="H39" s="44">
        <f>B39-D39</f>
        <v>571.3000000000038</v>
      </c>
      <c r="I39" s="44">
        <f t="shared" si="1"/>
        <v>3924.2000000000135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0.1237179045111406</v>
      </c>
      <c r="F43" s="3">
        <f>D43/B43*100</f>
        <v>66.73379202327013</v>
      </c>
      <c r="G43" s="3">
        <f t="shared" si="0"/>
        <v>53.409141782692394</v>
      </c>
      <c r="H43" s="47">
        <f t="shared" si="2"/>
        <v>594.6999999999998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</f>
        <v>6731.200000000001</v>
      </c>
      <c r="E45" s="3">
        <f>D45/D151*100</f>
        <v>0.6980469059894296</v>
      </c>
      <c r="F45" s="3">
        <f>D45/B45*100</f>
        <v>96.98855940750988</v>
      </c>
      <c r="G45" s="3">
        <f aca="true" t="shared" si="4" ref="G45:G76">D45/C45*100</f>
        <v>57.10213776722091</v>
      </c>
      <c r="H45" s="47">
        <f>B45-D45</f>
        <v>208.9999999999991</v>
      </c>
      <c r="I45" s="47">
        <f aca="true" t="shared" si="5" ref="I45:I77">C45-D45</f>
        <v>5056.799999999999</v>
      </c>
      <c r="K45" s="132"/>
    </row>
    <row r="46" spans="1:11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102.7+154.9+447.3+314.1+572.1+284.8+559+325.4+510.8+301.6+29.6+556.7+0.1+311.9+684.4+334.8+585.4</f>
        <v>6075.599999999999</v>
      </c>
      <c r="E46" s="1">
        <f>D46/D45*100</f>
        <v>90.26028048490609</v>
      </c>
      <c r="F46" s="1">
        <f aca="true" t="shared" si="6" ref="F46:F74">D46/B46*100</f>
        <v>98.78703131605475</v>
      </c>
      <c r="G46" s="1">
        <f t="shared" si="4"/>
        <v>57.69964956266559</v>
      </c>
      <c r="H46" s="44">
        <f aca="true" t="shared" si="7" ref="H46:H74">B46-D46</f>
        <v>74.60000000000036</v>
      </c>
      <c r="I46" s="44">
        <f t="shared" si="5"/>
        <v>4454.100000000001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0.011884953648680769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0.554135963869741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6.753624910862846</v>
      </c>
      <c r="F49" s="1">
        <f t="shared" si="6"/>
        <v>81.32379248658317</v>
      </c>
      <c r="G49" s="1">
        <f t="shared" si="4"/>
        <v>52.54883828459137</v>
      </c>
      <c r="H49" s="44">
        <f t="shared" si="7"/>
        <v>104.40000000000003</v>
      </c>
      <c r="I49" s="44">
        <f t="shared" si="5"/>
        <v>410.50000000000006</v>
      </c>
      <c r="K49" s="132"/>
    </row>
    <row r="50" spans="1:11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2.4200736867126404</v>
      </c>
      <c r="F50" s="1">
        <f t="shared" si="6"/>
        <v>89.60396039604032</v>
      </c>
      <c r="G50" s="1">
        <f t="shared" si="4"/>
        <v>51.30708661417375</v>
      </c>
      <c r="H50" s="44">
        <f t="shared" si="7"/>
        <v>18.8999999999987</v>
      </c>
      <c r="I50" s="44">
        <f t="shared" si="5"/>
        <v>154.59999999999798</v>
      </c>
      <c r="K50" s="132"/>
    </row>
    <row r="51" spans="1:11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</f>
        <v>13437.099999999999</v>
      </c>
      <c r="E51" s="3">
        <f>D51/D151*100</f>
        <v>1.393470121296435</v>
      </c>
      <c r="F51" s="3">
        <f>D51/B51*100</f>
        <v>94.06703722890384</v>
      </c>
      <c r="G51" s="3">
        <f t="shared" si="4"/>
        <v>56.19419619519987</v>
      </c>
      <c r="H51" s="47">
        <f>B51-D51</f>
        <v>847.5</v>
      </c>
      <c r="I51" s="47">
        <f t="shared" si="5"/>
        <v>10474.8</v>
      </c>
      <c r="K51" s="132"/>
    </row>
    <row r="52" spans="1:11" ht="18">
      <c r="A52" s="23" t="s">
        <v>3</v>
      </c>
      <c r="B52" s="42">
        <f>9071.4-60</f>
        <v>9011.4</v>
      </c>
      <c r="C52" s="43">
        <f>16189.8-940.4</f>
        <v>15249.4</v>
      </c>
      <c r="D52" s="44">
        <f>392.4+738.8+389.6+752.9+403.1+730.4+397.8+724.9+1.1+0.1+403+795.7+527.1+1240.6+386.5+33.7+705.7+0.1</f>
        <v>8623.5</v>
      </c>
      <c r="E52" s="1">
        <f>D52/D51*100</f>
        <v>64.1767940999174</v>
      </c>
      <c r="F52" s="1">
        <f t="shared" si="6"/>
        <v>95.6954524269259</v>
      </c>
      <c r="G52" s="1">
        <f t="shared" si="4"/>
        <v>56.54976589242856</v>
      </c>
      <c r="H52" s="44">
        <f t="shared" si="7"/>
        <v>387.89999999999964</v>
      </c>
      <c r="I52" s="44">
        <f t="shared" si="5"/>
        <v>6625.9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f>466.8-0.3</f>
        <v>466.5</v>
      </c>
      <c r="C54" s="43">
        <v>810.2</v>
      </c>
      <c r="D54" s="44">
        <f>1.9+1.9+0.5+7.4+2.1+1.2+12.9+5.1+0.1+4.5+16.8+19.2+9.7+3.1+1.1+1.4+2.5+5.7+19.9+0.8+28.2+4+19.8+8.2+38.7+4.3+0.2+18.2+4.3+27.9+3.9+3+21+4+9.4+2.4+4.7+1.2+8.1+6.9+10.9+0.1</f>
        <v>347.1999999999999</v>
      </c>
      <c r="E54" s="1">
        <f>D54/D51*100</f>
        <v>2.5838908693095974</v>
      </c>
      <c r="F54" s="1">
        <f t="shared" si="6"/>
        <v>74.42658092175775</v>
      </c>
      <c r="G54" s="1">
        <f t="shared" si="4"/>
        <v>42.85361639101455</v>
      </c>
      <c r="H54" s="44">
        <f t="shared" si="7"/>
        <v>119.30000000000013</v>
      </c>
      <c r="I54" s="44">
        <f t="shared" si="5"/>
        <v>463.00000000000017</v>
      </c>
      <c r="K54" s="132"/>
    </row>
    <row r="55" spans="1:11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</f>
        <v>500.60000000000014</v>
      </c>
      <c r="E55" s="1">
        <f>D55/D51*100</f>
        <v>3.7255062476278376</v>
      </c>
      <c r="F55" s="1">
        <f t="shared" si="6"/>
        <v>86.28059289900037</v>
      </c>
      <c r="G55" s="1">
        <f t="shared" si="4"/>
        <v>47.10642702550109</v>
      </c>
      <c r="H55" s="44">
        <f t="shared" si="7"/>
        <v>79.59999999999991</v>
      </c>
      <c r="I55" s="44">
        <f t="shared" si="5"/>
        <v>562.0999999999999</v>
      </c>
      <c r="K55" s="132"/>
    </row>
    <row r="56" spans="1:11" ht="18">
      <c r="A56" s="23" t="s">
        <v>14</v>
      </c>
      <c r="B56" s="42">
        <v>286.5</v>
      </c>
      <c r="C56" s="43">
        <v>518.9</v>
      </c>
      <c r="D56" s="43">
        <f>34+46+40+40+40+40+40</f>
        <v>280</v>
      </c>
      <c r="E56" s="1">
        <f>D56/D51*100</f>
        <v>2.0837829591206436</v>
      </c>
      <c r="F56" s="1">
        <f>D56/B56*100</f>
        <v>97.73123909249564</v>
      </c>
      <c r="G56" s="1">
        <f>D56/C56*100</f>
        <v>53.96030063596069</v>
      </c>
      <c r="H56" s="44">
        <f t="shared" si="7"/>
        <v>6.5</v>
      </c>
      <c r="I56" s="44">
        <f t="shared" si="5"/>
        <v>238.89999999999998</v>
      </c>
      <c r="K56" s="132"/>
    </row>
    <row r="57" spans="1:11" ht="18.75" thickBot="1">
      <c r="A57" s="23" t="s">
        <v>28</v>
      </c>
      <c r="B57" s="43">
        <f>B51-B52-B55-B54-B53-B56</f>
        <v>3939.999999999999</v>
      </c>
      <c r="C57" s="43">
        <f>C51-C52-C55-C54-C53-C56</f>
        <v>6257.699999999999</v>
      </c>
      <c r="D57" s="43">
        <f>D51-D52-D55-D54-D53-D56</f>
        <v>3685.7999999999984</v>
      </c>
      <c r="E57" s="1">
        <f>D57/D51*100</f>
        <v>27.43002582402452</v>
      </c>
      <c r="F57" s="1">
        <f t="shared" si="6"/>
        <v>93.54822335025379</v>
      </c>
      <c r="G57" s="1">
        <f t="shared" si="4"/>
        <v>58.90023491059013</v>
      </c>
      <c r="H57" s="44">
        <f>B57-D57</f>
        <v>254.20000000000073</v>
      </c>
      <c r="I57" s="44">
        <f>C57-D57</f>
        <v>2571.9000000000005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</f>
        <v>2161.0000000000005</v>
      </c>
      <c r="E59" s="3">
        <f>D59/D151*100</f>
        <v>0.2241025914908423</v>
      </c>
      <c r="F59" s="3">
        <f>D59/B59*100</f>
        <v>47.836192584394034</v>
      </c>
      <c r="G59" s="3">
        <f t="shared" si="4"/>
        <v>28.00637627817162</v>
      </c>
      <c r="H59" s="47">
        <f>B59-D59</f>
        <v>2356.4999999999995</v>
      </c>
      <c r="I59" s="47">
        <f t="shared" si="5"/>
        <v>5555.1</v>
      </c>
      <c r="K59" s="132"/>
    </row>
    <row r="60" spans="1:11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55.6+146.1+60.8+59.3+73.6+0.1+67.3+144.6-4.5+79.7+66.8+72.2-0.1+53+75.7+69.4+0.1+39.1+101.5+64.4+45.9+60.8+119.4</f>
        <v>1450.8000000000002</v>
      </c>
      <c r="E60" s="1">
        <f>D60/D59*100</f>
        <v>67.1355853771402</v>
      </c>
      <c r="F60" s="1">
        <f t="shared" si="6"/>
        <v>97.18649517684888</v>
      </c>
      <c r="G60" s="1">
        <f t="shared" si="4"/>
        <v>56.656383020267896</v>
      </c>
      <c r="H60" s="44">
        <f t="shared" si="7"/>
        <v>41.99999999999977</v>
      </c>
      <c r="I60" s="44">
        <f t="shared" si="5"/>
        <v>1109.9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</f>
        <v>190.89999999999998</v>
      </c>
      <c r="E61" s="1">
        <f>D61/D59*100</f>
        <v>8.83387320684868</v>
      </c>
      <c r="F61" s="1">
        <f>D61/B61*100</f>
        <v>55.542624381728245</v>
      </c>
      <c r="G61" s="1">
        <f t="shared" si="4"/>
        <v>55.54262438172823</v>
      </c>
      <c r="H61" s="44">
        <f t="shared" si="7"/>
        <v>152.8</v>
      </c>
      <c r="I61" s="44">
        <f t="shared" si="5"/>
        <v>152.80000000000007</v>
      </c>
      <c r="K61" s="132"/>
    </row>
    <row r="62" spans="1:11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0.4+18.6+55.1+0.5+32.9+0.7+67.5+3.7+0.4+6.3+12.6+0.1+4.2+0.1+1.9+0.5+3.8</f>
        <v>209.29999999999998</v>
      </c>
      <c r="E62" s="1">
        <f>D62/D59*100</f>
        <v>9.685330865340118</v>
      </c>
      <c r="F62" s="1">
        <f t="shared" si="6"/>
        <v>94.87760652765186</v>
      </c>
      <c r="G62" s="1">
        <f t="shared" si="4"/>
        <v>50.69023976749818</v>
      </c>
      <c r="H62" s="44">
        <f t="shared" si="7"/>
        <v>11.300000000000011</v>
      </c>
      <c r="I62" s="44">
        <f t="shared" si="5"/>
        <v>203.60000000000005</v>
      </c>
      <c r="K62" s="132"/>
    </row>
    <row r="63" spans="1:11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4.155483572420175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220.20000000000033</v>
      </c>
      <c r="E64" s="1">
        <f>D64/D59*100</f>
        <v>10.189726978250823</v>
      </c>
      <c r="F64" s="1">
        <f t="shared" si="6"/>
        <v>65.55522476927669</v>
      </c>
      <c r="G64" s="1">
        <f t="shared" si="4"/>
        <v>31.834610380222685</v>
      </c>
      <c r="H64" s="44">
        <f t="shared" si="7"/>
        <v>115.69999999999959</v>
      </c>
      <c r="I64" s="44">
        <f t="shared" si="5"/>
        <v>471.4999999999997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325.2</v>
      </c>
      <c r="C69" s="46">
        <f>C70+C71</f>
        <v>397.5</v>
      </c>
      <c r="D69" s="47">
        <f>SUM(D70:D71)</f>
        <v>242.49999999999997</v>
      </c>
      <c r="E69" s="35">
        <f>D69/D151*100</f>
        <v>0.025148023339439725</v>
      </c>
      <c r="F69" s="3">
        <f>D69/B69*100</f>
        <v>74.56949569495694</v>
      </c>
      <c r="G69" s="3">
        <f t="shared" si="4"/>
        <v>61.0062893081761</v>
      </c>
      <c r="H69" s="47">
        <f>B69-D69</f>
        <v>82.70000000000002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f>70.8-19.6-19.6+6.6</f>
        <v>38.199999999999996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17.015706806282722</v>
      </c>
      <c r="G71" s="1">
        <f t="shared" si="4"/>
        <v>5.88235294117647</v>
      </c>
      <c r="H71" s="44">
        <f t="shared" si="7"/>
        <v>31.699999999999996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</f>
        <v>70142.70000000001</v>
      </c>
      <c r="E90" s="3">
        <f>D90/D151*100</f>
        <v>7.274021677077605</v>
      </c>
      <c r="F90" s="3">
        <f aca="true" t="shared" si="10" ref="F90:F96">D90/B90*100</f>
        <v>74.14214999730461</v>
      </c>
      <c r="G90" s="3">
        <f t="shared" si="8"/>
        <v>44.32260865224395</v>
      </c>
      <c r="H90" s="47">
        <f aca="true" t="shared" si="11" ref="H90:H96">B90-D90</f>
        <v>24462.999999999985</v>
      </c>
      <c r="I90" s="47">
        <f t="shared" si="9"/>
        <v>88112.19999999998</v>
      </c>
      <c r="K90" s="132"/>
    </row>
    <row r="91" spans="1:11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</f>
        <v>65296.80000000001</v>
      </c>
      <c r="E91" s="1">
        <f>D91/D90*100</f>
        <v>93.09136945113319</v>
      </c>
      <c r="F91" s="1">
        <f t="shared" si="10"/>
        <v>74.56134541293937</v>
      </c>
      <c r="G91" s="1">
        <f t="shared" si="8"/>
        <v>44.198389421108104</v>
      </c>
      <c r="H91" s="44">
        <f t="shared" si="11"/>
        <v>22277.799999999996</v>
      </c>
      <c r="I91" s="44">
        <f t="shared" si="9"/>
        <v>82438.9</v>
      </c>
      <c r="K91" s="132"/>
    </row>
    <row r="92" spans="1:11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48.5+5.1+5+1.3+22.8+67.3+62.7+3.5+1.4+40.6+112.7+571.4+55.5+1.7+2.4+3.1+83.6+0.9+1.4+3.5+0.9+23.5+44.4+1+13.6+0.7+42.8+22.3+44+0.7</f>
        <v>1288.3000000000002</v>
      </c>
      <c r="E92" s="1">
        <f>D92/D90*100</f>
        <v>1.836684359170662</v>
      </c>
      <c r="F92" s="1">
        <f t="shared" si="10"/>
        <v>87.66330974414808</v>
      </c>
      <c r="G92" s="1">
        <f t="shared" si="8"/>
        <v>49.1604975959704</v>
      </c>
      <c r="H92" s="44">
        <f t="shared" si="11"/>
        <v>181.29999999999995</v>
      </c>
      <c r="I92" s="44">
        <f t="shared" si="9"/>
        <v>1332.2999999999997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3557.6000000000013</v>
      </c>
      <c r="E94" s="1">
        <f>D94/D90*100</f>
        <v>5.071946189696149</v>
      </c>
      <c r="F94" s="1">
        <f t="shared" si="10"/>
        <v>63.96835386136846</v>
      </c>
      <c r="G94" s="1">
        <f>D94/C94*100</f>
        <v>45.04089332286746</v>
      </c>
      <c r="H94" s="44">
        <f t="shared" si="11"/>
        <v>2003.8999999999896</v>
      </c>
      <c r="I94" s="44">
        <f>C94-D94</f>
        <v>4340.999999999981</v>
      </c>
      <c r="K94" s="132"/>
    </row>
    <row r="95" spans="1:11" ht="18.75">
      <c r="A95" s="108" t="s">
        <v>12</v>
      </c>
      <c r="B95" s="128">
        <f>38014.2-50+165-200+200-100.1</f>
        <v>38029.1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</f>
        <v>36733.1</v>
      </c>
      <c r="E95" s="107">
        <f>D95/D151*100</f>
        <v>3.809339612907107</v>
      </c>
      <c r="F95" s="110">
        <f t="shared" si="10"/>
        <v>96.59208343084637</v>
      </c>
      <c r="G95" s="106">
        <f>D95/C95*100</f>
        <v>58.665953301178654</v>
      </c>
      <c r="H95" s="111">
        <f t="shared" si="11"/>
        <v>1296</v>
      </c>
      <c r="I95" s="121">
        <f>C95-D95</f>
        <v>25880.9</v>
      </c>
      <c r="K95" s="132"/>
    </row>
    <row r="96" spans="1:11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69.1+1043.7+68.3+1051.8+1+68.3+66.1+938.4+3+68.7+11.3+4.3+734+67.7+6.3+0.4+21.5+2.2+658.8+0.1+17.8+71.8+130.4+525.1</f>
        <v>5630.1</v>
      </c>
      <c r="E96" s="116">
        <f>D96/D95*100</f>
        <v>15.327048356931488</v>
      </c>
      <c r="F96" s="117">
        <f t="shared" si="10"/>
        <v>97.76176419517279</v>
      </c>
      <c r="G96" s="118">
        <f>D96/C96*100</f>
        <v>53.42360465336953</v>
      </c>
      <c r="H96" s="122">
        <f t="shared" si="11"/>
        <v>128.89999999999964</v>
      </c>
      <c r="I96" s="123">
        <f>C96-D96</f>
        <v>4908.499999999998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f>7846.8+8.7+13</f>
        <v>7868.5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</f>
        <v>5944.399999999998</v>
      </c>
      <c r="E102" s="19">
        <f>D102/D151*100</f>
        <v>0.6164532368617132</v>
      </c>
      <c r="F102" s="19">
        <f>D102/B102*100</f>
        <v>75.54680053377389</v>
      </c>
      <c r="G102" s="19">
        <f aca="true" t="shared" si="12" ref="G102:G149">D102/C102*100</f>
        <v>46.88123536045803</v>
      </c>
      <c r="H102" s="79">
        <f aca="true" t="shared" si="13" ref="H102:H107">B102-D102</f>
        <v>1924.1000000000022</v>
      </c>
      <c r="I102" s="79">
        <f aca="true" t="shared" si="14" ref="I102:I149">C102-D102</f>
        <v>6735.300000000005</v>
      </c>
      <c r="K102" s="133"/>
    </row>
    <row r="103" spans="1:11" ht="18">
      <c r="A103" s="23" t="s">
        <v>3</v>
      </c>
      <c r="B103" s="89">
        <v>145.5</v>
      </c>
      <c r="C103" s="87">
        <v>259.1</v>
      </c>
      <c r="D103" s="87">
        <f>17.3+10+11+0.1+10.9+18.9+0.1+11+25.2+18.3+2.4</f>
        <v>125.19999999999999</v>
      </c>
      <c r="E103" s="83">
        <f>D103/D102*100</f>
        <v>2.1061839714689463</v>
      </c>
      <c r="F103" s="1">
        <f>D103/B103*100</f>
        <v>86.04810996563573</v>
      </c>
      <c r="G103" s="83">
        <f>D103/C103*100</f>
        <v>48.32111153994596</v>
      </c>
      <c r="H103" s="87">
        <f t="shared" si="13"/>
        <v>20.30000000000001</v>
      </c>
      <c r="I103" s="87">
        <f t="shared" si="14"/>
        <v>133.90000000000003</v>
      </c>
      <c r="K103" s="132"/>
    </row>
    <row r="104" spans="1:11" ht="18">
      <c r="A104" s="85" t="s">
        <v>49</v>
      </c>
      <c r="B104" s="74">
        <f>6441.8+8.7+13.1</f>
        <v>6463.6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</f>
        <v>4920.999999999999</v>
      </c>
      <c r="E104" s="1">
        <f>D104/D102*100</f>
        <v>82.78379651436649</v>
      </c>
      <c r="F104" s="1">
        <f aca="true" t="shared" si="15" ref="F104:F149">D104/B104*100</f>
        <v>76.13404294820222</v>
      </c>
      <c r="G104" s="1">
        <f t="shared" si="12"/>
        <v>47.596939713122275</v>
      </c>
      <c r="H104" s="44">
        <f t="shared" si="13"/>
        <v>1542.6000000000013</v>
      </c>
      <c r="I104" s="44">
        <f t="shared" si="14"/>
        <v>5417.900000000002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1259.3999999999996</v>
      </c>
      <c r="C106" s="88">
        <f>C102-C103-C104</f>
        <v>2081.7000000000007</v>
      </c>
      <c r="D106" s="88">
        <f>D102-D103-D104</f>
        <v>898.1999999999989</v>
      </c>
      <c r="E106" s="84">
        <f>D106/D102*100</f>
        <v>15.11001951416458</v>
      </c>
      <c r="F106" s="84">
        <f t="shared" si="15"/>
        <v>71.31967603620765</v>
      </c>
      <c r="G106" s="84">
        <f t="shared" si="12"/>
        <v>43.14742758322518</v>
      </c>
      <c r="H106" s="123">
        <f>B106-D106</f>
        <v>361.2000000000007</v>
      </c>
      <c r="I106" s="123">
        <f t="shared" si="14"/>
        <v>1183.5000000000018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234041.50000000003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205972.09999999995</v>
      </c>
      <c r="E107" s="82">
        <f>D107/D151*100</f>
        <v>21.359963620921285</v>
      </c>
      <c r="F107" s="82">
        <f>D107/B107*100</f>
        <v>88.0066569390471</v>
      </c>
      <c r="G107" s="82">
        <f t="shared" si="12"/>
        <v>38.71372211435627</v>
      </c>
      <c r="H107" s="81">
        <f t="shared" si="13"/>
        <v>28069.40000000008</v>
      </c>
      <c r="I107" s="81">
        <f t="shared" si="14"/>
        <v>326066.9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</f>
        <v>1158.7000000000003</v>
      </c>
      <c r="E108" s="6">
        <f>D108/D107*100</f>
        <v>0.5625519184394394</v>
      </c>
      <c r="F108" s="6">
        <f t="shared" si="15"/>
        <v>47.38284125296476</v>
      </c>
      <c r="G108" s="6">
        <f t="shared" si="12"/>
        <v>28.291337044633273</v>
      </c>
      <c r="H108" s="61">
        <f aca="true" t="shared" si="16" ref="H108:H149">B108-D108</f>
        <v>1286.6999999999998</v>
      </c>
      <c r="I108" s="61">
        <f t="shared" si="14"/>
        <v>2936.8999999999996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68.3+138.7+47.8+60.9+18.1+30+81.4+40.6+14.7+2.7+31.2+33.2</f>
        <v>567.6000000000001</v>
      </c>
      <c r="E109" s="1">
        <f>D109/D108*100</f>
        <v>48.9859325105722</v>
      </c>
      <c r="F109" s="1">
        <f t="shared" si="15"/>
        <v>36.71647583931691</v>
      </c>
      <c r="G109" s="1">
        <f t="shared" si="12"/>
        <v>21.550611284076243</v>
      </c>
      <c r="H109" s="44">
        <f t="shared" si="16"/>
        <v>978.3</v>
      </c>
      <c r="I109" s="44">
        <f t="shared" si="14"/>
        <v>2066.2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11.8+87.5+28+44.4+7.5+8.9+32.2</f>
        <v>220.3</v>
      </c>
      <c r="E110" s="6">
        <f>D110/D107*100</f>
        <v>0.10695623339277507</v>
      </c>
      <c r="F110" s="6">
        <f>D110/B110*100</f>
        <v>28.85774168194918</v>
      </c>
      <c r="G110" s="6">
        <f t="shared" si="12"/>
        <v>18.742555725710396</v>
      </c>
      <c r="H110" s="61">
        <f t="shared" si="16"/>
        <v>543.0999999999999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0.01359407414887745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</f>
        <v>1575.5000000000002</v>
      </c>
      <c r="E114" s="6">
        <f>D114/D107*100</f>
        <v>0.7649094221984437</v>
      </c>
      <c r="F114" s="6">
        <f t="shared" si="15"/>
        <v>89.49162169838115</v>
      </c>
      <c r="G114" s="6">
        <f t="shared" si="12"/>
        <v>53.92593099671414</v>
      </c>
      <c r="H114" s="61">
        <f t="shared" si="16"/>
        <v>184.99999999999977</v>
      </c>
      <c r="I114" s="61">
        <f t="shared" si="14"/>
        <v>1346.0999999999997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0.008739047667135503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39+5+6.2+39.1+4.9+0.4+0.8+39+0.1+5.5+0.9+39+4.8+1.3+39-0.1+0.8+0.4+5+0.8+5.1+0.2</f>
        <v>237.20000000000007</v>
      </c>
      <c r="E118" s="6">
        <f>D118/D107*100</f>
        <v>0.115161228146919</v>
      </c>
      <c r="F118" s="6">
        <f t="shared" si="15"/>
        <v>99.53839697859843</v>
      </c>
      <c r="G118" s="6">
        <f t="shared" si="12"/>
        <v>56.10217596972566</v>
      </c>
      <c r="H118" s="61">
        <f t="shared" si="16"/>
        <v>1.0999999999999375</v>
      </c>
      <c r="I118" s="61">
        <f t="shared" si="14"/>
        <v>185.59999999999994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82.29342327150081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49.4+11+30.6</f>
        <v>91</v>
      </c>
      <c r="E121" s="17">
        <f>D121/D107*100</f>
        <v>0.044180740983851705</v>
      </c>
      <c r="F121" s="6">
        <f t="shared" si="15"/>
        <v>58.70967741935483</v>
      </c>
      <c r="G121" s="6">
        <f t="shared" si="12"/>
        <v>17.5</v>
      </c>
      <c r="H121" s="61">
        <f t="shared" si="16"/>
        <v>64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22896.2-200+200</f>
        <v>22896.2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11.07368425141075</v>
      </c>
      <c r="F124" s="6">
        <f t="shared" si="15"/>
        <v>99.61784051501994</v>
      </c>
      <c r="G124" s="6">
        <f t="shared" si="12"/>
        <v>54.36312154103565</v>
      </c>
      <c r="H124" s="61">
        <f t="shared" si="16"/>
        <v>87.50000000000364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0.007768042370787113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0.009564402169031632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6.5+6.7+0.9+10.2+6.4+2.4+29+2.5+26.7+1.1+7.5+20.9+3.3+0.1+0.6+54.3+6.4+19+6.4-0.2+0.9+1+0.1+24+11.8+60.3+1.8+4+2+10.5+0.5+0.1+1.1+56.8+0.1-0.1+8.7</f>
        <v>394.30000000000007</v>
      </c>
      <c r="E128" s="17">
        <f>D128/D107*100</f>
        <v>0.19143369417508496</v>
      </c>
      <c r="F128" s="6">
        <f t="shared" si="15"/>
        <v>46.52507374631269</v>
      </c>
      <c r="G128" s="6">
        <f t="shared" si="12"/>
        <v>31.460943110189106</v>
      </c>
      <c r="H128" s="61">
        <f t="shared" si="16"/>
        <v>453.19999999999993</v>
      </c>
      <c r="I128" s="61">
        <f t="shared" si="14"/>
        <v>858.9999999999999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6.4+6.4+6.4+6.4+6.4+24+6.4+56.8+6.4</f>
        <v>125.6</v>
      </c>
      <c r="E129" s="1">
        <f>D129/D128*100</f>
        <v>31.853918336292157</v>
      </c>
      <c r="F129" s="1">
        <f>D129/B129*100</f>
        <v>54.37229437229437</v>
      </c>
      <c r="G129" s="1">
        <f t="shared" si="12"/>
        <v>27.328111401218447</v>
      </c>
      <c r="H129" s="44">
        <f t="shared" si="16"/>
        <v>105.4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0.007476740781882598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0.0074281905170651774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0.5+1.3+15.9+33.5+3+0.6+15.2+1.3+36.5+1.9+0.3+0.3+0.6+5+2+16.5+0.1+0.5+1.2+18.6-0.1+0.3+0.5+0.5+16+2+17.3+2.1+0.4</f>
        <v>193.79999999999998</v>
      </c>
      <c r="E137" s="17">
        <f>D137/D107*100</f>
        <v>0.09409041321615891</v>
      </c>
      <c r="F137" s="6">
        <f t="shared" si="15"/>
        <v>78.05074506645187</v>
      </c>
      <c r="G137" s="6">
        <f>D137/C137*100</f>
        <v>50.83945435466946</v>
      </c>
      <c r="H137" s="61">
        <f t="shared" si="16"/>
        <v>54.50000000000003</v>
      </c>
      <c r="I137" s="61">
        <f t="shared" si="14"/>
        <v>187.4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15.9+33.5+15.2+36.5+0.3+4.6+16.5-0.1+1.2+16+0.3+16+0.1+16.2</f>
        <v>172.2</v>
      </c>
      <c r="E138" s="1">
        <f>D138/D137*100</f>
        <v>88.85448916408669</v>
      </c>
      <c r="F138" s="1">
        <f t="shared" si="15"/>
        <v>85.50148957298906</v>
      </c>
      <c r="G138" s="1">
        <f>D138/C138*100</f>
        <v>56.2561254491996</v>
      </c>
      <c r="H138" s="44">
        <f t="shared" si="16"/>
        <v>29.200000000000017</v>
      </c>
      <c r="I138" s="44">
        <f t="shared" si="14"/>
        <v>133.90000000000003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0.40112228792151955</v>
      </c>
      <c r="F139" s="6">
        <f t="shared" si="15"/>
        <v>92.78975741239893</v>
      </c>
      <c r="G139" s="6">
        <f t="shared" si="12"/>
        <v>54.6211820706069</v>
      </c>
      <c r="H139" s="61">
        <f t="shared" si="16"/>
        <v>64.19999999999993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99.70583909398441</v>
      </c>
      <c r="G140" s="1">
        <f t="shared" si="12"/>
        <v>57.51251378637482</v>
      </c>
      <c r="H140" s="44">
        <f t="shared" si="16"/>
        <v>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200+300+1250+175</f>
        <v>1925</v>
      </c>
      <c r="D142" s="76">
        <f>300+200</f>
        <v>500</v>
      </c>
      <c r="E142" s="17">
        <f>D142/D107*100</f>
        <v>0.2427513240870973</v>
      </c>
      <c r="F142" s="99">
        <f t="shared" si="17"/>
        <v>30.257186081694403</v>
      </c>
      <c r="G142" s="6">
        <f t="shared" si="12"/>
        <v>25.97402597402597</v>
      </c>
      <c r="H142" s="61">
        <f t="shared" si="16"/>
        <v>1152.5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23.25" customHeight="1">
      <c r="A144" s="18" t="s">
        <v>102</v>
      </c>
      <c r="B144" s="73">
        <f>21941.5+100.1</f>
        <v>22041.6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</f>
        <v>19910.199999999997</v>
      </c>
      <c r="E144" s="17">
        <f>D144/D107*100</f>
        <v>9.666454825677848</v>
      </c>
      <c r="F144" s="99">
        <f t="shared" si="17"/>
        <v>90.33010307781649</v>
      </c>
      <c r="G144" s="6">
        <f t="shared" si="12"/>
        <v>34.55294217690025</v>
      </c>
      <c r="H144" s="61">
        <f t="shared" si="16"/>
        <v>2131.4000000000015</v>
      </c>
      <c r="I144" s="61">
        <f t="shared" si="14"/>
        <v>37712.100000000006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</f>
        <v>125.3</v>
      </c>
      <c r="C146" s="53">
        <v>234</v>
      </c>
      <c r="D146" s="76">
        <f>19.2+57.2</f>
        <v>76.4</v>
      </c>
      <c r="E146" s="17">
        <f>D146/D107*100</f>
        <v>0.03709240232050847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6849.9+34.9+1.1</f>
        <v>6885.9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3.2698603354532</v>
      </c>
      <c r="F147" s="99">
        <f t="shared" si="17"/>
        <v>97.80856532915087</v>
      </c>
      <c r="G147" s="6">
        <f t="shared" si="12"/>
        <v>63.834022064677555</v>
      </c>
      <c r="H147" s="61">
        <f t="shared" si="16"/>
        <v>150.90000000000055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153791-172.9+364+59-400-0.5+419</f>
        <v>154059.6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</f>
        <v>133932.69999999998</v>
      </c>
      <c r="E148" s="17">
        <f>D148/D107*100</f>
        <v>65.02468052711994</v>
      </c>
      <c r="F148" s="6">
        <f t="shared" si="17"/>
        <v>86.93564049238086</v>
      </c>
      <c r="G148" s="6">
        <f t="shared" si="12"/>
        <v>35.65597905143643</v>
      </c>
      <c r="H148" s="61">
        <f t="shared" si="16"/>
        <v>20126.900000000023</v>
      </c>
      <c r="I148" s="61">
        <f t="shared" si="14"/>
        <v>241692.1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819+819+819.1+819+819+819.1+819+819+819.1+819+819+819.1+819.1+819+819+819+819.1+819+819+819+819.1</f>
        <v>17199.7</v>
      </c>
      <c r="E149" s="17">
        <f>D149/D107*100</f>
        <v>8.350499897801695</v>
      </c>
      <c r="F149" s="6">
        <f t="shared" si="15"/>
        <v>100</v>
      </c>
      <c r="G149" s="6">
        <f t="shared" si="12"/>
        <v>58.333333333333336</v>
      </c>
      <c r="H149" s="61">
        <f t="shared" si="16"/>
        <v>0</v>
      </c>
      <c r="I149" s="61">
        <f t="shared" si="14"/>
        <v>12285.5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244935.80000000002</v>
      </c>
      <c r="C150" s="77">
        <f>C43+C69+C72+C77+C79+C87+C102+C107+C100+C84+C98</f>
        <v>548262.8</v>
      </c>
      <c r="D150" s="53">
        <f>D43+D69+D72+D77+D79+D87+D102+D107+D100+D84+D98</f>
        <v>213351.99999999994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1085458.9999999998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964290.4999999999</v>
      </c>
      <c r="E151" s="31">
        <v>100</v>
      </c>
      <c r="F151" s="3">
        <f>D151/B151*100</f>
        <v>88.83711867514113</v>
      </c>
      <c r="G151" s="3">
        <f aca="true" t="shared" si="18" ref="G151:G157">D151/C151*100</f>
        <v>51.3009000063628</v>
      </c>
      <c r="H151" s="47">
        <f aca="true" t="shared" si="19" ref="H151:H157">B151-D151</f>
        <v>121168.49999999988</v>
      </c>
      <c r="I151" s="47">
        <f aca="true" t="shared" si="20" ref="I151:I157">C151-D151</f>
        <v>915385.0999999997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455928.0000000001</v>
      </c>
      <c r="C152" s="60">
        <f>C8+C20+C34+C52+C60+C91+C115+C119+C46+C140+C131+C103</f>
        <v>728085</v>
      </c>
      <c r="D152" s="60">
        <f>D8+D20+D34+D52+D60+D91+D115+D119+D46+D140+D131+D103</f>
        <v>405761.19999999995</v>
      </c>
      <c r="E152" s="6">
        <f>D152/D151*100</f>
        <v>42.078730424078636</v>
      </c>
      <c r="F152" s="6">
        <f aca="true" t="shared" si="21" ref="F152:F157">D152/B152*100</f>
        <v>88.99677142004874</v>
      </c>
      <c r="G152" s="6">
        <f t="shared" si="18"/>
        <v>55.729921643764115</v>
      </c>
      <c r="H152" s="61">
        <f t="shared" si="19"/>
        <v>50166.80000000016</v>
      </c>
      <c r="I152" s="72">
        <f t="shared" si="20"/>
        <v>322323.80000000005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64445.2</v>
      </c>
      <c r="C153" s="61">
        <f>C11+C23+C36+C55+C62+C92+C49+C141+C109+C112+C96+C138</f>
        <v>102323.1</v>
      </c>
      <c r="D153" s="61">
        <f>D11+D23+D36+D55+D62+D92+D49+D141+D109+D112+D96+D138</f>
        <v>55805.8</v>
      </c>
      <c r="E153" s="6">
        <f>D153/D151*100</f>
        <v>5.787239426293218</v>
      </c>
      <c r="F153" s="6">
        <f t="shared" si="21"/>
        <v>86.59419165430475</v>
      </c>
      <c r="G153" s="6">
        <f t="shared" si="18"/>
        <v>54.53880892975291</v>
      </c>
      <c r="H153" s="61">
        <f t="shared" si="19"/>
        <v>8639.399999999994</v>
      </c>
      <c r="I153" s="72">
        <f t="shared" si="20"/>
        <v>46517.3</v>
      </c>
      <c r="K153" s="39"/>
      <c r="L153" s="90"/>
    </row>
    <row r="154" spans="1:12" ht="18.75">
      <c r="A154" s="18" t="s">
        <v>1</v>
      </c>
      <c r="B154" s="60">
        <f>B22+B10+B54+B48+B61+B35+B123</f>
        <v>19356.2</v>
      </c>
      <c r="C154" s="60">
        <f>C22+C10+C54+C48+C61+C35+C123</f>
        <v>28689.7</v>
      </c>
      <c r="D154" s="60">
        <f>D22+D10+D54+D48+D61+D35+D123</f>
        <v>18301.5</v>
      </c>
      <c r="E154" s="6">
        <f>D154/D151*100</f>
        <v>1.8979239140072417</v>
      </c>
      <c r="F154" s="6">
        <f t="shared" si="21"/>
        <v>94.55109990597327</v>
      </c>
      <c r="G154" s="6">
        <f t="shared" si="18"/>
        <v>63.791186383963584</v>
      </c>
      <c r="H154" s="61">
        <f t="shared" si="19"/>
        <v>1054.7000000000007</v>
      </c>
      <c r="I154" s="72">
        <f t="shared" si="20"/>
        <v>10388.2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17108.9</v>
      </c>
      <c r="C155" s="60">
        <f>C12+C24+C104+C63+C38+C93+C129+C56+C136</f>
        <v>29533.899999999998</v>
      </c>
      <c r="D155" s="60">
        <f>D12+D24+D104+D63+D38+D93+D129+D56+D136</f>
        <v>12852.1</v>
      </c>
      <c r="E155" s="6">
        <f>D155/D151*100</f>
        <v>1.3328037557146941</v>
      </c>
      <c r="F155" s="6">
        <f t="shared" si="21"/>
        <v>75.11938230979197</v>
      </c>
      <c r="G155" s="6">
        <f t="shared" si="18"/>
        <v>43.51643365759348</v>
      </c>
      <c r="H155" s="61">
        <f>B155-D155</f>
        <v>4256.800000000001</v>
      </c>
      <c r="I155" s="72">
        <f t="shared" si="20"/>
        <v>16681.799999999996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0.0024785062177839568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528567.9999999998</v>
      </c>
      <c r="C157" s="78">
        <f>C151-C152-C153-C154-C155-C156</f>
        <v>990936.9999999995</v>
      </c>
      <c r="D157" s="78">
        <f>D151-D152-D153-D154-D155-D156</f>
        <v>471545.99999999994</v>
      </c>
      <c r="E157" s="36">
        <f>D157/D151*100</f>
        <v>48.90082397368843</v>
      </c>
      <c r="F157" s="36">
        <f t="shared" si="21"/>
        <v>89.21198407773458</v>
      </c>
      <c r="G157" s="36">
        <f t="shared" si="18"/>
        <v>47.585870746576234</v>
      </c>
      <c r="H157" s="126">
        <f t="shared" si="19"/>
        <v>57021.999999999825</v>
      </c>
      <c r="I157" s="126">
        <f t="shared" si="20"/>
        <v>519390.9999999996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964290.4999999999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964290.4999999999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2017-08-01T07:41:14Z</cp:lastPrinted>
  <dcterms:created xsi:type="dcterms:W3CDTF">2000-06-20T04:48:00Z</dcterms:created>
  <dcterms:modified xsi:type="dcterms:W3CDTF">2017-08-01T08:39:21Z</dcterms:modified>
  <cp:category/>
  <cp:version/>
  <cp:contentType/>
  <cp:contentStatus/>
</cp:coreProperties>
</file>